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4" i="1"/>
  <c r="G25"/>
  <c r="G26"/>
  <c r="G27"/>
  <c r="G28"/>
  <c r="G29"/>
  <c r="G30"/>
  <c r="G31"/>
  <c r="G32"/>
  <c r="G33"/>
  <c r="G34"/>
  <c r="G35"/>
  <c r="G36"/>
  <c r="G37"/>
  <c r="G38"/>
  <c r="G39"/>
  <c r="G40"/>
  <c r="G23"/>
  <c r="F35"/>
  <c r="F38" s="1"/>
  <c r="E35"/>
  <c r="F40" l="1"/>
  <c r="F39"/>
  <c r="E38"/>
  <c r="E36"/>
  <c r="E40" l="1"/>
  <c r="E39"/>
  <c r="D23" l="1"/>
  <c r="D24" s="1"/>
  <c r="D25" l="1"/>
  <c r="D26" s="1"/>
  <c r="D28" l="1"/>
  <c r="D34"/>
  <c r="D30"/>
  <c r="D27"/>
  <c r="D31"/>
  <c r="D32" l="1"/>
  <c r="D33" l="1"/>
  <c r="D38" s="1"/>
  <c r="D39" s="1"/>
  <c r="D40" l="1"/>
  <c r="G41" s="1"/>
</calcChain>
</file>

<file path=xl/sharedStrings.xml><?xml version="1.0" encoding="utf-8"?>
<sst xmlns="http://schemas.openxmlformats.org/spreadsheetml/2006/main" count="59" uniqueCount="58">
  <si>
    <t>УТВЕРЖДАЮ</t>
  </si>
  <si>
    <t>Директор УП ЖКХ Ушачского района</t>
  </si>
  <si>
    <t>_____________________А.А. Сидюк</t>
  </si>
  <si>
    <t>ПЛАНОВАЯ КАЛЬКУЛЯЦИЯ</t>
  </si>
  <si>
    <t>№п/п</t>
  </si>
  <si>
    <t>Статьи затрат</t>
  </si>
  <si>
    <t>транспортный режим,    10 км</t>
  </si>
  <si>
    <t xml:space="preserve">стоимость откатки (3,8 м3-1 бочка) </t>
  </si>
  <si>
    <t>Отработано за смену,  час, км</t>
  </si>
  <si>
    <t>Кол-во чел</t>
  </si>
  <si>
    <t>расход топлива на 100 км пробега, на откутку 1 бочки</t>
  </si>
  <si>
    <t>стоимость топлива</t>
  </si>
  <si>
    <t>Затраты</t>
  </si>
  <si>
    <t>тарифная ставка 1 разряда</t>
  </si>
  <si>
    <t>1.1.</t>
  </si>
  <si>
    <t xml:space="preserve">разряд выполняемых работ </t>
  </si>
  <si>
    <t>1.2.</t>
  </si>
  <si>
    <t>тарифный коэффициент</t>
  </si>
  <si>
    <t>1.3.</t>
  </si>
  <si>
    <t xml:space="preserve">среднемесячная норма времени </t>
  </si>
  <si>
    <t>норма времени на выполняемую работу</t>
  </si>
  <si>
    <t>заработная плата по тарифу</t>
  </si>
  <si>
    <t>3.1.</t>
  </si>
  <si>
    <t>выплаты по контракту</t>
  </si>
  <si>
    <t>3.2.</t>
  </si>
  <si>
    <t>доплата за характер труда</t>
  </si>
  <si>
    <t>итого ставка (оклад)</t>
  </si>
  <si>
    <t>4.1.</t>
  </si>
  <si>
    <t>доплата за выслугу лет</t>
  </si>
  <si>
    <t>4.2.</t>
  </si>
  <si>
    <t>4.3.</t>
  </si>
  <si>
    <t>доплата за вредность</t>
  </si>
  <si>
    <t>4.5.</t>
  </si>
  <si>
    <t xml:space="preserve">премия по результатам работы </t>
  </si>
  <si>
    <t>4.6.</t>
  </si>
  <si>
    <t>дополнительная заработная плата</t>
  </si>
  <si>
    <t>Итого заработная плата</t>
  </si>
  <si>
    <t>5.</t>
  </si>
  <si>
    <t xml:space="preserve">Отчисл. ФСЗН </t>
  </si>
  <si>
    <t>6.</t>
  </si>
  <si>
    <t xml:space="preserve">Накладные расходы </t>
  </si>
  <si>
    <t>8.</t>
  </si>
  <si>
    <t>Затраты на топливо ДТ</t>
  </si>
  <si>
    <t>9.</t>
  </si>
  <si>
    <t>10.</t>
  </si>
  <si>
    <t>Затраты на утилизацию ЖКО 1 м3</t>
  </si>
  <si>
    <t>итого</t>
  </si>
  <si>
    <t>11.</t>
  </si>
  <si>
    <t>рентабельность</t>
  </si>
  <si>
    <t>итого за:  10 км, 3,8 м3</t>
  </si>
  <si>
    <t xml:space="preserve">Главный экономист                                                                         О.В.Жданова                  </t>
  </si>
  <si>
    <t>01 апреля 2024 года</t>
  </si>
  <si>
    <t xml:space="preserve">На оказание услуги по откачке паводковых вод при подтоплении приусадбных участков для населения </t>
  </si>
  <si>
    <t>стоимость 1 часа работы водителя</t>
  </si>
  <si>
    <t>Смазочные материалы</t>
  </si>
  <si>
    <t>класность</t>
  </si>
  <si>
    <t>За информацией о стоимости и порядке оказания данной бытовой услуги обращаться в УП ЖКХ Ушачского района по телефонам: 50383 -диспетчерская служба, 58820- экономический отдел</t>
  </si>
  <si>
    <t>стоимость за  1 м3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</si>
</sst>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10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9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view="pageLayout" topLeftCell="A10" zoomScaleNormal="100" workbookViewId="0">
      <selection activeCell="A41" sqref="A41:B42"/>
    </sheetView>
  </sheetViews>
  <sheetFormatPr defaultRowHeight="15"/>
  <cols>
    <col min="2" max="2" width="29.5703125" customWidth="1"/>
  </cols>
  <sheetData>
    <row r="1" spans="1:16">
      <c r="A1" s="2"/>
      <c r="B1" s="2"/>
      <c r="C1" s="2"/>
      <c r="D1" s="2"/>
      <c r="E1" s="2"/>
      <c r="F1" s="2"/>
      <c r="G1" s="2"/>
    </row>
    <row r="2" spans="1:16">
      <c r="A2" s="2"/>
      <c r="B2" s="2"/>
      <c r="C2" s="2"/>
      <c r="D2" s="2" t="s">
        <v>0</v>
      </c>
      <c r="E2" s="2"/>
      <c r="F2" s="2"/>
      <c r="G2" s="2"/>
    </row>
    <row r="3" spans="1:16">
      <c r="A3" s="2"/>
      <c r="B3" s="2"/>
      <c r="C3" s="2"/>
      <c r="D3" s="2" t="s">
        <v>1</v>
      </c>
      <c r="E3" s="2"/>
      <c r="F3" s="2"/>
      <c r="G3" s="2"/>
      <c r="H3" s="10" t="s">
        <v>56</v>
      </c>
      <c r="I3" s="10"/>
      <c r="J3" s="10"/>
      <c r="K3" s="10"/>
      <c r="L3" s="10"/>
      <c r="M3" s="10"/>
      <c r="N3" s="10"/>
      <c r="O3" s="10"/>
      <c r="P3" s="10"/>
    </row>
    <row r="4" spans="1:16">
      <c r="A4" s="2"/>
      <c r="B4" s="2"/>
      <c r="C4" s="2"/>
      <c r="D4" s="2" t="s">
        <v>2</v>
      </c>
      <c r="E4" s="2"/>
      <c r="F4" s="2"/>
      <c r="G4" s="2"/>
      <c r="H4" s="10"/>
      <c r="I4" s="10"/>
      <c r="J4" s="10"/>
      <c r="K4" s="10"/>
      <c r="L4" s="10"/>
      <c r="M4" s="10"/>
      <c r="N4" s="10"/>
      <c r="O4" s="10"/>
      <c r="P4" s="10"/>
    </row>
    <row r="5" spans="1:16">
      <c r="A5" s="2"/>
      <c r="B5" s="2"/>
      <c r="C5" s="2"/>
      <c r="D5" s="2"/>
      <c r="E5" s="2" t="s">
        <v>51</v>
      </c>
      <c r="F5" s="2"/>
      <c r="G5" s="2"/>
      <c r="H5" s="10"/>
      <c r="I5" s="10"/>
      <c r="J5" s="10"/>
      <c r="K5" s="10"/>
      <c r="L5" s="10"/>
      <c r="M5" s="10"/>
      <c r="N5" s="10"/>
      <c r="O5" s="10"/>
      <c r="P5" s="10"/>
    </row>
    <row r="6" spans="1:16">
      <c r="A6" s="2"/>
      <c r="B6" s="2"/>
      <c r="C6" s="2"/>
      <c r="D6" s="2"/>
      <c r="E6" s="2"/>
      <c r="F6" s="2"/>
      <c r="G6" s="2"/>
      <c r="H6" s="10"/>
      <c r="I6" s="10"/>
      <c r="J6" s="10"/>
      <c r="K6" s="10"/>
      <c r="L6" s="10"/>
      <c r="M6" s="10"/>
      <c r="N6" s="10"/>
      <c r="O6" s="10"/>
      <c r="P6" s="10"/>
    </row>
    <row r="7" spans="1:16">
      <c r="A7" s="3" t="s">
        <v>3</v>
      </c>
      <c r="B7" s="3"/>
      <c r="C7" s="3"/>
      <c r="D7" s="3"/>
      <c r="E7" s="3"/>
      <c r="F7" s="3"/>
      <c r="G7" s="3"/>
    </row>
    <row r="8" spans="1:16">
      <c r="A8" s="3" t="s">
        <v>52</v>
      </c>
      <c r="B8" s="3"/>
      <c r="C8" s="3"/>
      <c r="D8" s="3"/>
      <c r="E8" s="3"/>
      <c r="F8" s="3"/>
      <c r="G8" s="3"/>
    </row>
    <row r="9" spans="1:16">
      <c r="A9" s="3"/>
      <c r="B9" s="3"/>
      <c r="C9" s="3"/>
      <c r="D9" s="3"/>
      <c r="E9" s="3"/>
      <c r="F9" s="3"/>
      <c r="G9" s="3"/>
    </row>
    <row r="10" spans="1:16">
      <c r="A10" s="2"/>
      <c r="B10" s="2"/>
      <c r="C10" s="2"/>
      <c r="D10" s="2"/>
      <c r="E10" s="2"/>
      <c r="F10" s="2"/>
      <c r="G10" s="2"/>
    </row>
    <row r="11" spans="1:16" ht="75">
      <c r="A11" s="4" t="s">
        <v>4</v>
      </c>
      <c r="B11" s="4" t="s">
        <v>5</v>
      </c>
      <c r="C11" s="4"/>
      <c r="D11" s="6" t="s">
        <v>53</v>
      </c>
      <c r="E11" s="6" t="s">
        <v>6</v>
      </c>
      <c r="F11" s="6" t="s">
        <v>7</v>
      </c>
      <c r="G11" s="6" t="s">
        <v>46</v>
      </c>
    </row>
    <row r="12" spans="1:16">
      <c r="A12" s="4"/>
      <c r="B12" s="4"/>
      <c r="C12" s="4"/>
      <c r="D12" s="4"/>
      <c r="E12" s="4"/>
      <c r="F12" s="4"/>
      <c r="G12" s="4"/>
    </row>
    <row r="13" spans="1:16">
      <c r="A13" s="4"/>
      <c r="B13" s="4" t="s">
        <v>8</v>
      </c>
      <c r="C13" s="4"/>
      <c r="D13" s="4">
        <v>1</v>
      </c>
      <c r="E13" s="4">
        <v>10</v>
      </c>
      <c r="F13" s="4">
        <v>3.8</v>
      </c>
      <c r="G13" s="4"/>
    </row>
    <row r="14" spans="1:16">
      <c r="A14" s="4"/>
      <c r="B14" s="4" t="s">
        <v>9</v>
      </c>
      <c r="C14" s="4"/>
      <c r="D14" s="4">
        <v>1</v>
      </c>
      <c r="E14" s="4"/>
      <c r="F14" s="4"/>
      <c r="G14" s="4"/>
    </row>
    <row r="15" spans="1:16" ht="30">
      <c r="A15" s="4"/>
      <c r="B15" s="6" t="s">
        <v>10</v>
      </c>
      <c r="C15" s="4"/>
      <c r="D15" s="4"/>
      <c r="E15" s="4">
        <v>16.600000000000001</v>
      </c>
      <c r="F15" s="4">
        <v>0.5</v>
      </c>
      <c r="G15" s="4"/>
    </row>
    <row r="16" spans="1:16">
      <c r="A16" s="4"/>
      <c r="B16" s="4" t="s">
        <v>11</v>
      </c>
      <c r="C16" s="4"/>
      <c r="D16" s="4"/>
      <c r="E16" s="4">
        <v>1.97</v>
      </c>
      <c r="F16" s="4">
        <v>1.97</v>
      </c>
      <c r="G16" s="4"/>
    </row>
    <row r="17" spans="1:7">
      <c r="A17" s="4"/>
      <c r="B17" s="4" t="s">
        <v>12</v>
      </c>
      <c r="C17" s="4"/>
      <c r="D17" s="4"/>
      <c r="E17" s="4"/>
      <c r="F17" s="4"/>
      <c r="G17" s="4"/>
    </row>
    <row r="18" spans="1:7">
      <c r="A18" s="4">
        <v>1</v>
      </c>
      <c r="B18" s="4" t="s">
        <v>13</v>
      </c>
      <c r="C18" s="4">
        <v>139.55000000000001</v>
      </c>
      <c r="D18" s="4"/>
      <c r="E18" s="4"/>
      <c r="F18" s="4"/>
      <c r="G18" s="4"/>
    </row>
    <row r="19" spans="1:7">
      <c r="A19" s="4" t="s">
        <v>14</v>
      </c>
      <c r="B19" s="4" t="s">
        <v>15</v>
      </c>
      <c r="C19" s="4">
        <v>5</v>
      </c>
      <c r="D19" s="4"/>
      <c r="E19" s="4"/>
      <c r="F19" s="4"/>
      <c r="G19" s="4"/>
    </row>
    <row r="20" spans="1:7">
      <c r="A20" s="4" t="s">
        <v>16</v>
      </c>
      <c r="B20" s="4" t="s">
        <v>17</v>
      </c>
      <c r="C20" s="4">
        <v>2.36</v>
      </c>
      <c r="D20" s="4"/>
      <c r="E20" s="4"/>
      <c r="F20" s="4"/>
      <c r="G20" s="4"/>
    </row>
    <row r="21" spans="1:7">
      <c r="A21" s="4" t="s">
        <v>18</v>
      </c>
      <c r="B21" s="4" t="s">
        <v>19</v>
      </c>
      <c r="C21" s="4">
        <v>168</v>
      </c>
      <c r="D21" s="4"/>
      <c r="E21" s="4"/>
      <c r="F21" s="4"/>
      <c r="G21" s="4"/>
    </row>
    <row r="22" spans="1:7">
      <c r="A22" s="4">
        <v>2</v>
      </c>
      <c r="B22" s="4" t="s">
        <v>20</v>
      </c>
      <c r="C22" s="4">
        <v>1</v>
      </c>
      <c r="D22" s="4"/>
      <c r="E22" s="4"/>
      <c r="F22" s="4"/>
      <c r="G22" s="4"/>
    </row>
    <row r="23" spans="1:7">
      <c r="A23" s="4">
        <v>3</v>
      </c>
      <c r="B23" s="4" t="s">
        <v>21</v>
      </c>
      <c r="C23" s="9"/>
      <c r="D23" s="7">
        <f>C18*C20/C21</f>
        <v>1.9603452380952382</v>
      </c>
      <c r="E23" s="7"/>
      <c r="F23" s="7"/>
      <c r="G23" s="7">
        <f>D23+E23+F23</f>
        <v>1.9603452380952382</v>
      </c>
    </row>
    <row r="24" spans="1:7">
      <c r="A24" s="4" t="s">
        <v>22</v>
      </c>
      <c r="B24" s="4" t="s">
        <v>23</v>
      </c>
      <c r="C24" s="9">
        <v>0.5</v>
      </c>
      <c r="D24" s="7">
        <f>D23*C24</f>
        <v>0.9801726190476191</v>
      </c>
      <c r="E24" s="7"/>
      <c r="F24" s="7"/>
      <c r="G24" s="7">
        <f t="shared" ref="G24:G40" si="0">D24+E24+F24</f>
        <v>0.9801726190476191</v>
      </c>
    </row>
    <row r="25" spans="1:7">
      <c r="A25" s="4" t="s">
        <v>24</v>
      </c>
      <c r="B25" s="4" t="s">
        <v>25</v>
      </c>
      <c r="C25" s="9">
        <v>0.7</v>
      </c>
      <c r="D25" s="7">
        <f>D23*C25</f>
        <v>1.3722416666666666</v>
      </c>
      <c r="E25" s="7"/>
      <c r="F25" s="7"/>
      <c r="G25" s="7">
        <f t="shared" si="0"/>
        <v>1.3722416666666666</v>
      </c>
    </row>
    <row r="26" spans="1:7">
      <c r="A26" s="4"/>
      <c r="B26" s="4" t="s">
        <v>26</v>
      </c>
      <c r="C26" s="9"/>
      <c r="D26" s="7">
        <f>D23+D24+D25</f>
        <v>4.3127595238095235</v>
      </c>
      <c r="E26" s="7"/>
      <c r="F26" s="7"/>
      <c r="G26" s="7">
        <f t="shared" si="0"/>
        <v>4.3127595238095235</v>
      </c>
    </row>
    <row r="27" spans="1:7">
      <c r="A27" s="4" t="s">
        <v>27</v>
      </c>
      <c r="B27" s="4" t="s">
        <v>28</v>
      </c>
      <c r="C27" s="9">
        <v>0.16200000000000001</v>
      </c>
      <c r="D27" s="7">
        <f>C27*$D$26</f>
        <v>0.69866704285714287</v>
      </c>
      <c r="E27" s="7"/>
      <c r="F27" s="7"/>
      <c r="G27" s="7">
        <f t="shared" si="0"/>
        <v>0.69866704285714287</v>
      </c>
    </row>
    <row r="28" spans="1:7">
      <c r="A28" s="4" t="s">
        <v>29</v>
      </c>
      <c r="B28" s="4" t="s">
        <v>55</v>
      </c>
      <c r="C28" s="9"/>
      <c r="D28" s="7">
        <f>D26*0.25</f>
        <v>1.0781898809523809</v>
      </c>
      <c r="E28" s="7"/>
      <c r="F28" s="7"/>
      <c r="G28" s="7">
        <f t="shared" si="0"/>
        <v>1.0781898809523809</v>
      </c>
    </row>
    <row r="29" spans="1:7">
      <c r="A29" s="4" t="s">
        <v>30</v>
      </c>
      <c r="B29" s="4" t="s">
        <v>31</v>
      </c>
      <c r="C29" s="9">
        <v>0.14000000000000001</v>
      </c>
      <c r="D29" s="7">
        <v>0.2</v>
      </c>
      <c r="E29" s="7"/>
      <c r="F29" s="7"/>
      <c r="G29" s="7">
        <f t="shared" si="0"/>
        <v>0.2</v>
      </c>
    </row>
    <row r="30" spans="1:7">
      <c r="A30" s="4" t="s">
        <v>32</v>
      </c>
      <c r="B30" s="4" t="s">
        <v>33</v>
      </c>
      <c r="C30" s="9">
        <v>0.50190000000000001</v>
      </c>
      <c r="D30" s="7">
        <f>(D26+D29)*C30</f>
        <v>2.2649540049999999</v>
      </c>
      <c r="E30" s="7"/>
      <c r="F30" s="7"/>
      <c r="G30" s="7">
        <f t="shared" si="0"/>
        <v>2.2649540049999999</v>
      </c>
    </row>
    <row r="31" spans="1:7">
      <c r="A31" s="4" t="s">
        <v>34</v>
      </c>
      <c r="B31" s="4" t="s">
        <v>35</v>
      </c>
      <c r="C31" s="9">
        <v>0.2281</v>
      </c>
      <c r="D31" s="7">
        <f>C31*D26</f>
        <v>0.98374044738095234</v>
      </c>
      <c r="E31" s="7"/>
      <c r="F31" s="7"/>
      <c r="G31" s="7">
        <f t="shared" si="0"/>
        <v>0.98374044738095234</v>
      </c>
    </row>
    <row r="32" spans="1:7">
      <c r="A32" s="4"/>
      <c r="B32" s="4" t="s">
        <v>36</v>
      </c>
      <c r="C32" s="9"/>
      <c r="D32" s="7">
        <f>D26+D27+D28+D29+D30+D31</f>
        <v>9.538310899999999</v>
      </c>
      <c r="E32" s="7"/>
      <c r="F32" s="7"/>
      <c r="G32" s="7">
        <f t="shared" si="0"/>
        <v>9.538310899999999</v>
      </c>
    </row>
    <row r="33" spans="1:7">
      <c r="A33" s="4" t="s">
        <v>37</v>
      </c>
      <c r="B33" s="4" t="s">
        <v>38</v>
      </c>
      <c r="C33" s="9">
        <v>0.34520000000000001</v>
      </c>
      <c r="D33" s="7">
        <f>D32*C33</f>
        <v>3.29262492268</v>
      </c>
      <c r="E33" s="7"/>
      <c r="F33" s="7"/>
      <c r="G33" s="7">
        <f t="shared" si="0"/>
        <v>3.29262492268</v>
      </c>
    </row>
    <row r="34" spans="1:7">
      <c r="A34" s="4" t="s">
        <v>39</v>
      </c>
      <c r="B34" s="4" t="s">
        <v>40</v>
      </c>
      <c r="C34" s="9">
        <v>0.81510000000000005</v>
      </c>
      <c r="D34" s="7">
        <f>D26*C34</f>
        <v>3.5153302878571426</v>
      </c>
      <c r="E34" s="7"/>
      <c r="F34" s="7"/>
      <c r="G34" s="7">
        <f t="shared" si="0"/>
        <v>3.5153302878571426</v>
      </c>
    </row>
    <row r="35" spans="1:7">
      <c r="A35" s="4" t="s">
        <v>41</v>
      </c>
      <c r="B35" s="4" t="s">
        <v>42</v>
      </c>
      <c r="C35" s="4"/>
      <c r="D35" s="7"/>
      <c r="E35" s="7">
        <f>E15*E16/100*E13</f>
        <v>3.2702000000000004</v>
      </c>
      <c r="F35" s="7">
        <f>F15*F16</f>
        <v>0.98499999999999999</v>
      </c>
      <c r="G35" s="7">
        <f t="shared" si="0"/>
        <v>4.2552000000000003</v>
      </c>
    </row>
    <row r="36" spans="1:7">
      <c r="A36" s="4" t="s">
        <v>43</v>
      </c>
      <c r="B36" s="4" t="s">
        <v>54</v>
      </c>
      <c r="C36" s="4"/>
      <c r="D36" s="7"/>
      <c r="E36" s="7">
        <f>E35*0.048</f>
        <v>0.15696960000000001</v>
      </c>
      <c r="F36" s="7">
        <v>0.05</v>
      </c>
      <c r="G36" s="7">
        <f t="shared" si="0"/>
        <v>0.20696960000000003</v>
      </c>
    </row>
    <row r="37" spans="1:7">
      <c r="A37" s="4" t="s">
        <v>44</v>
      </c>
      <c r="B37" s="4" t="s">
        <v>45</v>
      </c>
      <c r="C37" s="4"/>
      <c r="D37" s="7"/>
      <c r="E37" s="7"/>
      <c r="F37" s="7">
        <v>5.24</v>
      </c>
      <c r="G37" s="7">
        <f t="shared" si="0"/>
        <v>5.24</v>
      </c>
    </row>
    <row r="38" spans="1:7">
      <c r="A38" s="4"/>
      <c r="B38" s="4" t="s">
        <v>46</v>
      </c>
      <c r="C38" s="4"/>
      <c r="D38" s="7">
        <f>D32+D33+D34</f>
        <v>16.34626611053714</v>
      </c>
      <c r="E38" s="7">
        <f>E35+E36+E37</f>
        <v>3.4271696000000005</v>
      </c>
      <c r="F38" s="7">
        <f>F35+F36+F37</f>
        <v>6.2750000000000004</v>
      </c>
      <c r="G38" s="7">
        <f t="shared" si="0"/>
        <v>26.048435710537142</v>
      </c>
    </row>
    <row r="39" spans="1:7">
      <c r="A39" s="4" t="s">
        <v>47</v>
      </c>
      <c r="B39" s="4" t="s">
        <v>48</v>
      </c>
      <c r="C39" s="5">
        <v>0.15</v>
      </c>
      <c r="D39" s="7">
        <f>D38*C39</f>
        <v>2.4519399165805709</v>
      </c>
      <c r="E39" s="7">
        <f>E38*C39</f>
        <v>0.51407544000000005</v>
      </c>
      <c r="F39" s="7">
        <f>F38*C39</f>
        <v>0.94125000000000003</v>
      </c>
      <c r="G39" s="7">
        <f t="shared" si="0"/>
        <v>3.9072653565805711</v>
      </c>
    </row>
    <row r="40" spans="1:7">
      <c r="A40" s="4"/>
      <c r="B40" s="4" t="s">
        <v>49</v>
      </c>
      <c r="C40" s="4"/>
      <c r="D40" s="7">
        <f>D38+D39</f>
        <v>18.798206027117711</v>
      </c>
      <c r="E40" s="7">
        <f t="shared" ref="E40:F40" si="1">E38+E39</f>
        <v>3.9412450400000005</v>
      </c>
      <c r="F40" s="7">
        <f t="shared" si="1"/>
        <v>7.2162500000000005</v>
      </c>
      <c r="G40" s="7">
        <f t="shared" si="0"/>
        <v>29.955701067117715</v>
      </c>
    </row>
    <row r="41" spans="1:7">
      <c r="A41" s="4"/>
      <c r="B41" s="4" t="s">
        <v>57</v>
      </c>
      <c r="C41" s="8"/>
      <c r="D41" s="7"/>
      <c r="E41" s="7"/>
      <c r="F41" s="7"/>
      <c r="G41" s="7">
        <f>G40/3.8</f>
        <v>7.8830792281888726</v>
      </c>
    </row>
    <row r="42" spans="1:7">
      <c r="A42" s="4"/>
      <c r="B42" s="1"/>
      <c r="C42" s="4"/>
      <c r="D42" s="7"/>
      <c r="E42" s="4"/>
      <c r="F42" s="4"/>
      <c r="G42" s="4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 t="s">
        <v>50</v>
      </c>
      <c r="B44" s="2"/>
      <c r="C44" s="2"/>
      <c r="D44" s="2"/>
      <c r="E44" s="2"/>
      <c r="F44" s="2"/>
      <c r="G44" s="2"/>
    </row>
  </sheetData>
  <mergeCells count="3">
    <mergeCell ref="A7:G7"/>
    <mergeCell ref="A8:G9"/>
    <mergeCell ref="H3:P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2024-04-16T13:59:30Z</dcterms:modified>
</cp:coreProperties>
</file>